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nicholls/Documents/South Leigh/New Website/"/>
    </mc:Choice>
  </mc:AlternateContent>
  <xr:revisionPtr revIDLastSave="0" documentId="8_{9777275C-FF79-7B48-A6D2-4F6796368315}" xr6:coauthVersionLast="47" xr6:coauthVersionMax="47" xr10:uidLastSave="{00000000-0000-0000-0000-000000000000}"/>
  <bookViews>
    <workbookView xWindow="10660" yWindow="3740" windowWidth="22400" windowHeight="19740" xr2:uid="{43CDC268-931B-495B-9D07-47D06862541C}"/>
  </bookViews>
  <sheets>
    <sheet name="Income statement" sheetId="1" r:id="rId1"/>
    <sheet name="Balance shee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1" i="1" l="1"/>
  <c r="R44" i="1" s="1"/>
  <c r="O43" i="1" s="1"/>
  <c r="R36" i="1"/>
  <c r="F13" i="2"/>
  <c r="N10" i="2"/>
  <c r="N13" i="2" s="1"/>
  <c r="N9" i="2"/>
  <c r="L9" i="2" s="1"/>
  <c r="O14" i="1"/>
  <c r="O28" i="1" s="1"/>
  <c r="R7" i="1"/>
  <c r="H23" i="1" l="1"/>
  <c r="H18" i="1"/>
  <c r="E18" i="1"/>
  <c r="H13" i="1"/>
  <c r="E13" i="1"/>
  <c r="H9" i="1"/>
  <c r="E9" i="1"/>
  <c r="H19" i="1" l="1"/>
  <c r="E19" i="1"/>
  <c r="E33" i="1" s="1"/>
  <c r="O31" i="1" s="1"/>
  <c r="O33" i="1" s="1"/>
  <c r="R14" i="1"/>
  <c r="R28" i="1" s="1"/>
  <c r="R33" i="1" s="1"/>
  <c r="H33" i="1"/>
  <c r="O36" i="1" l="1"/>
  <c r="O41" i="1" s="1"/>
  <c r="O42" i="1" s="1"/>
  <c r="L20" i="2" s="1"/>
  <c r="L22" i="2" s="1"/>
  <c r="D10" i="2" s="1"/>
  <c r="D13" i="2" s="1"/>
  <c r="O44" i="1" l="1"/>
  <c r="L10" i="2" s="1"/>
  <c r="L13" i="2" s="1"/>
</calcChain>
</file>

<file path=xl/sharedStrings.xml><?xml version="1.0" encoding="utf-8"?>
<sst xmlns="http://schemas.openxmlformats.org/spreadsheetml/2006/main" count="100" uniqueCount="97">
  <si>
    <t xml:space="preserve"> </t>
  </si>
  <si>
    <t>INCOME AND EXPENDITURE ACCOUNT</t>
  </si>
  <si>
    <t>INCOME</t>
  </si>
  <si>
    <t>EXPENDITURE</t>
  </si>
  <si>
    <t xml:space="preserve">         2021/2022</t>
  </si>
  <si>
    <t>SOUTH LEIGH VILLAGE HALL ACCOUNTS 1ST APRIL 2022 TO 31ST MARCH 2023</t>
  </si>
  <si>
    <t xml:space="preserve">                        </t>
  </si>
  <si>
    <t xml:space="preserve">          2022/2023</t>
  </si>
  <si>
    <t xml:space="preserve">          2021/2022</t>
  </si>
  <si>
    <t xml:space="preserve">         2022/2023</t>
  </si>
  <si>
    <t>Events</t>
  </si>
  <si>
    <t>Hall hire</t>
  </si>
  <si>
    <t>Prepayments</t>
  </si>
  <si>
    <t>Prior year reversal</t>
  </si>
  <si>
    <t>Refunds/return deposits</t>
  </si>
  <si>
    <t>Prizes</t>
  </si>
  <si>
    <t>Donations</t>
  </si>
  <si>
    <t>WODC Covid Grants</t>
  </si>
  <si>
    <t>Easyfundraising</t>
  </si>
  <si>
    <t>Gas</t>
  </si>
  <si>
    <t>Electricity</t>
  </si>
  <si>
    <t>Water</t>
  </si>
  <si>
    <t xml:space="preserve">Community First </t>
  </si>
  <si>
    <t>Consumables</t>
  </si>
  <si>
    <t>Cleaner</t>
  </si>
  <si>
    <t>Marketing</t>
  </si>
  <si>
    <t>*Other</t>
  </si>
  <si>
    <t>less refund</t>
  </si>
  <si>
    <t>Exceptional expenditure</t>
  </si>
  <si>
    <t>Chairs</t>
  </si>
  <si>
    <t>Dishwasher</t>
  </si>
  <si>
    <t>Major repairs</t>
  </si>
  <si>
    <t>Damp works</t>
  </si>
  <si>
    <t>Refunds</t>
  </si>
  <si>
    <t>less this year</t>
  </si>
  <si>
    <t>Total hall income</t>
  </si>
  <si>
    <t>Less transfer from reserve</t>
  </si>
  <si>
    <t>Less VAT recoveries</t>
  </si>
  <si>
    <t>Total hall expenditure</t>
  </si>
  <si>
    <t>Surplus of income over</t>
  </si>
  <si>
    <t>expenditure from hall activity</t>
  </si>
  <si>
    <t>Roof repairs</t>
  </si>
  <si>
    <t>Jubilee Grant</t>
  </si>
  <si>
    <r>
      <t>*</t>
    </r>
    <r>
      <rPr>
        <sz val="10"/>
        <color theme="1"/>
        <rFont val="Calibri"/>
        <family val="2"/>
        <scheme val="minor"/>
      </rPr>
      <t xml:space="preserve">Repairs  </t>
    </r>
  </si>
  <si>
    <t>bottle opener</t>
  </si>
  <si>
    <t>Kids mugs</t>
  </si>
  <si>
    <t>Webmaster</t>
  </si>
  <si>
    <t>Access keys</t>
  </si>
  <si>
    <t>gas service</t>
  </si>
  <si>
    <t>Gratuity</t>
  </si>
  <si>
    <t>Shutter brush</t>
  </si>
  <si>
    <t>pots/compost</t>
  </si>
  <si>
    <t>PPL PRS</t>
  </si>
  <si>
    <t>kettle</t>
  </si>
  <si>
    <t>WODC Licence</t>
  </si>
  <si>
    <t>bunting</t>
  </si>
  <si>
    <t>Diary</t>
  </si>
  <si>
    <t>1st Aid box</t>
  </si>
  <si>
    <t>PAT</t>
  </si>
  <si>
    <t>Dustbin licence</t>
  </si>
  <si>
    <t>hedge cutting</t>
  </si>
  <si>
    <t>Bin licence</t>
  </si>
  <si>
    <t>alarm service</t>
  </si>
  <si>
    <t>window cleaning</t>
  </si>
  <si>
    <t>Toilet repairs</t>
  </si>
  <si>
    <t>Waterheater repairs</t>
  </si>
  <si>
    <t>China &amp; Glass</t>
  </si>
  <si>
    <t xml:space="preserve"> SOUTH LEIGH VILLAGE HALL ACCOUNTS 1ST APRIL 2021 TO 31ST MARCH 2022</t>
  </si>
  <si>
    <t>BALANCE SHEET</t>
  </si>
  <si>
    <t>ASSETS</t>
  </si>
  <si>
    <t>LIABILITIES</t>
  </si>
  <si>
    <t>Cash at bank</t>
  </si>
  <si>
    <t>Hire prepayments</t>
  </si>
  <si>
    <t>Less unpaid cheques</t>
  </si>
  <si>
    <t>Due to PC #</t>
  </si>
  <si>
    <t>Petty cash</t>
  </si>
  <si>
    <t>Repairs reserve</t>
  </si>
  <si>
    <t>Due from PC #</t>
  </si>
  <si>
    <t>Retained surplus</t>
  </si>
  <si>
    <t>TOTAL</t>
  </si>
  <si>
    <r>
      <t xml:space="preserve"># Due </t>
    </r>
    <r>
      <rPr>
        <b/>
        <sz val="14"/>
        <color rgb="FFFF0000"/>
        <rFont val="Calibri"/>
        <family val="2"/>
        <scheme val="minor"/>
      </rPr>
      <t>to</t>
    </r>
    <r>
      <rPr>
        <b/>
        <sz val="14"/>
        <color theme="1"/>
        <rFont val="Calibri"/>
        <family val="2"/>
        <scheme val="minor"/>
      </rPr>
      <t>/from PC:</t>
    </r>
  </si>
  <si>
    <t>Payments to PC</t>
  </si>
  <si>
    <t>Payments from PC</t>
  </si>
  <si>
    <t>PC share</t>
  </si>
  <si>
    <t>Allocation of surplus</t>
  </si>
  <si>
    <t>WODC loan repayment</t>
  </si>
  <si>
    <t>Future repairs reserve</t>
  </si>
  <si>
    <t>- ordinary contribution</t>
  </si>
  <si>
    <t>- special contribution</t>
  </si>
  <si>
    <t>Surplus/loss to share with PC</t>
  </si>
  <si>
    <t>Surplus brought forward</t>
  </si>
  <si>
    <t>Surplus carried forward</t>
  </si>
  <si>
    <t>Surplus/(Deficit) as above</t>
  </si>
  <si>
    <r>
      <t xml:space="preserve">Net due </t>
    </r>
    <r>
      <rPr>
        <sz val="14"/>
        <color rgb="FFFF0000"/>
        <rFont val="Calibri"/>
        <family val="2"/>
        <scheme val="minor"/>
      </rPr>
      <t>to</t>
    </r>
    <r>
      <rPr>
        <sz val="14"/>
        <rFont val="Calibri"/>
        <family val="2"/>
        <scheme val="minor"/>
      </rPr>
      <t>/from PC</t>
    </r>
  </si>
  <si>
    <r>
      <t xml:space="preserve">VAT recovery due </t>
    </r>
    <r>
      <rPr>
        <sz val="14"/>
        <color rgb="FFFF0000"/>
        <rFont val="Calibri"/>
        <family val="2"/>
        <scheme val="minor"/>
      </rPr>
      <t>to</t>
    </r>
    <r>
      <rPr>
        <sz val="14"/>
        <rFont val="Calibri"/>
        <family val="2"/>
        <scheme val="minor"/>
      </rPr>
      <t>/from</t>
    </r>
    <r>
      <rPr>
        <sz val="14"/>
        <color theme="1"/>
        <rFont val="Calibri"/>
        <family val="2"/>
        <scheme val="minor"/>
      </rPr>
      <t xml:space="preserve"> VH</t>
    </r>
  </si>
  <si>
    <t>2022 balance</t>
  </si>
  <si>
    <t>100 club (not run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</si>
</sst>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4" fontId="4" fillId="0" borderId="0" xfId="0" applyNumberFormat="1" applyFont="1"/>
    <xf numFmtId="4" fontId="5" fillId="0" borderId="0" xfId="0" applyNumberFormat="1" applyFont="1"/>
    <xf numFmtId="4" fontId="0" fillId="0" borderId="4" xfId="0" applyNumberFormat="1" applyBorder="1"/>
    <xf numFmtId="4" fontId="0" fillId="0" borderId="2" xfId="0" applyNumberFormat="1" applyBorder="1"/>
    <xf numFmtId="4" fontId="3" fillId="0" borderId="2" xfId="0" applyNumberFormat="1" applyFont="1" applyBorder="1"/>
    <xf numFmtId="4" fontId="0" fillId="0" borderId="5" xfId="0" applyNumberFormat="1" applyBorder="1"/>
    <xf numFmtId="4" fontId="3" fillId="0" borderId="6" xfId="0" applyNumberFormat="1" applyFont="1" applyBorder="1"/>
    <xf numFmtId="4" fontId="0" fillId="0" borderId="7" xfId="0" applyNumberFormat="1" applyBorder="1"/>
    <xf numFmtId="4" fontId="0" fillId="0" borderId="3" xfId="0" applyNumberFormat="1" applyBorder="1"/>
    <xf numFmtId="4" fontId="3" fillId="0" borderId="8" xfId="0" applyNumberFormat="1" applyFont="1" applyBorder="1"/>
    <xf numFmtId="4" fontId="3" fillId="0" borderId="1" xfId="0" applyNumberFormat="1" applyFont="1" applyBorder="1"/>
    <xf numFmtId="4" fontId="0" fillId="0" borderId="9" xfId="0" applyNumberFormat="1" applyBorder="1"/>
    <xf numFmtId="164" fontId="6" fillId="0" borderId="0" xfId="0" applyNumberFormat="1" applyFont="1"/>
    <xf numFmtId="164" fontId="7" fillId="0" borderId="0" xfId="0" applyNumberFormat="1" applyFont="1"/>
    <xf numFmtId="164" fontId="6" fillId="0" borderId="3" xfId="0" applyNumberFormat="1" applyFont="1" applyBorder="1"/>
    <xf numFmtId="164" fontId="7" fillId="0" borderId="4" xfId="0" applyNumberFormat="1" applyFont="1" applyBorder="1"/>
    <xf numFmtId="164" fontId="6" fillId="0" borderId="2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1" xfId="0" applyNumberFormat="1" applyFont="1" applyBorder="1"/>
    <xf numFmtId="165" fontId="7" fillId="0" borderId="0" xfId="0" applyNumberFormat="1" applyFont="1"/>
    <xf numFmtId="164" fontId="0" fillId="0" borderId="0" xfId="0" quotePrefix="1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0" xfId="0" applyNumberFormat="1" applyFont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law/Documents/Village%20hall/vh%20accounts%2031-3-22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"/>
    </sheetNames>
    <sheetDataSet>
      <sheetData sheetId="0">
        <row r="44">
          <cell r="M44">
            <v>2987.2100000000009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556-505B-4FB2-9F22-819436EA2874}">
  <dimension ref="A1:R45"/>
  <sheetViews>
    <sheetView tabSelected="1" workbookViewId="0">
      <selection activeCell="E1" sqref="E1"/>
    </sheetView>
  </sheetViews>
  <sheetFormatPr baseColWidth="10" defaultColWidth="8.83203125" defaultRowHeight="15" x14ac:dyDescent="0.2"/>
  <cols>
    <col min="1" max="1" width="8.83203125" style="4"/>
    <col min="2" max="2" width="5.83203125" style="4" customWidth="1"/>
    <col min="3" max="3" width="9.5" style="4" customWidth="1"/>
    <col min="4" max="4" width="10" style="4" customWidth="1"/>
    <col min="5" max="5" width="9.6640625" style="4" customWidth="1"/>
    <col min="6" max="6" width="5.1640625" style="4" customWidth="1"/>
    <col min="7" max="7" width="9.6640625" style="4" customWidth="1"/>
    <col min="8" max="8" width="10" style="4" customWidth="1"/>
    <col min="9" max="9" width="9" style="4" customWidth="1"/>
    <col min="10" max="10" width="5.6640625" style="4" customWidth="1"/>
    <col min="11" max="11" width="10" style="4" customWidth="1"/>
    <col min="12" max="13" width="5.33203125" style="4" customWidth="1"/>
    <col min="14" max="14" width="9.1640625" style="4" customWidth="1"/>
    <col min="15" max="15" width="9.5" style="4" customWidth="1"/>
    <col min="16" max="16" width="5.83203125" style="4" customWidth="1"/>
    <col min="17" max="17" width="11" style="4" customWidth="1"/>
    <col min="18" max="18" width="10.1640625" style="4" bestFit="1" customWidth="1"/>
    <col min="19" max="16384" width="8.83203125" style="4"/>
  </cols>
  <sheetData>
    <row r="1" spans="1:18" x14ac:dyDescent="0.2">
      <c r="A1" s="4" t="s">
        <v>6</v>
      </c>
      <c r="D1" s="4" t="s">
        <v>0</v>
      </c>
      <c r="E1" s="4" t="s">
        <v>5</v>
      </c>
    </row>
    <row r="2" spans="1:18" x14ac:dyDescent="0.2">
      <c r="G2" s="4" t="s">
        <v>1</v>
      </c>
    </row>
    <row r="4" spans="1:18" x14ac:dyDescent="0.2">
      <c r="A4" s="5" t="s">
        <v>2</v>
      </c>
      <c r="D4" s="4" t="s">
        <v>7</v>
      </c>
      <c r="G4" s="4" t="s">
        <v>8</v>
      </c>
      <c r="J4" s="5" t="s">
        <v>3</v>
      </c>
      <c r="K4" s="5"/>
      <c r="N4" s="4" t="s">
        <v>9</v>
      </c>
      <c r="Q4" s="4" t="s">
        <v>4</v>
      </c>
    </row>
    <row r="5" spans="1:18" x14ac:dyDescent="0.2">
      <c r="A5" s="6" t="s">
        <v>10</v>
      </c>
      <c r="B5" s="6"/>
      <c r="C5" s="6"/>
      <c r="E5" s="4">
        <v>185.51</v>
      </c>
      <c r="H5" s="4">
        <v>395.07</v>
      </c>
      <c r="K5" s="6" t="s">
        <v>19</v>
      </c>
      <c r="L5" s="6"/>
      <c r="M5" s="6"/>
      <c r="O5" s="1">
        <v>1034.76</v>
      </c>
      <c r="P5" s="1"/>
      <c r="Q5" s="1"/>
      <c r="R5" s="1">
        <v>1389.58</v>
      </c>
    </row>
    <row r="6" spans="1:18" x14ac:dyDescent="0.2">
      <c r="A6" s="6" t="s">
        <v>11</v>
      </c>
      <c r="B6" s="6"/>
      <c r="C6" s="6"/>
      <c r="D6" s="4">
        <v>14570.5</v>
      </c>
      <c r="G6" s="4">
        <v>11880.07</v>
      </c>
      <c r="K6" s="6" t="s">
        <v>20</v>
      </c>
      <c r="L6" s="6"/>
      <c r="M6" s="6"/>
      <c r="O6" s="1">
        <v>433.44</v>
      </c>
      <c r="P6" s="1"/>
      <c r="Q6" s="1">
        <v>314.19</v>
      </c>
      <c r="R6" s="1"/>
    </row>
    <row r="7" spans="1:18" x14ac:dyDescent="0.2">
      <c r="A7" s="6" t="s">
        <v>12</v>
      </c>
      <c r="B7" s="6"/>
      <c r="C7" s="6"/>
      <c r="D7" s="7">
        <v>-1260</v>
      </c>
      <c r="G7" s="7">
        <v>-1820</v>
      </c>
      <c r="K7" s="6" t="s">
        <v>27</v>
      </c>
      <c r="O7" s="1"/>
      <c r="P7" s="1"/>
      <c r="Q7" s="35">
        <v>-85.85</v>
      </c>
      <c r="R7" s="1">
        <f>SUM(Q6:Q7)</f>
        <v>228.34</v>
      </c>
    </row>
    <row r="8" spans="1:18" x14ac:dyDescent="0.2">
      <c r="A8" s="6" t="s">
        <v>13</v>
      </c>
      <c r="B8" s="6"/>
      <c r="C8" s="6"/>
      <c r="D8" s="4">
        <v>1820</v>
      </c>
      <c r="G8" s="4">
        <v>550</v>
      </c>
      <c r="K8" s="6" t="s">
        <v>21</v>
      </c>
      <c r="L8" s="6"/>
      <c r="M8" s="6"/>
      <c r="O8" s="1">
        <v>199.71</v>
      </c>
      <c r="P8" s="1"/>
      <c r="Q8" s="1"/>
      <c r="R8" s="1">
        <v>0</v>
      </c>
    </row>
    <row r="9" spans="1:18" x14ac:dyDescent="0.2">
      <c r="A9" s="6" t="s">
        <v>14</v>
      </c>
      <c r="B9" s="6"/>
      <c r="C9" s="6"/>
      <c r="D9" s="8">
        <v>-5886</v>
      </c>
      <c r="E9" s="4">
        <f>SUM(D6:D9)</f>
        <v>9244.5</v>
      </c>
      <c r="G9" s="8">
        <v>-4244</v>
      </c>
      <c r="H9" s="4">
        <f>SUM(G6:G9)</f>
        <v>6366.07</v>
      </c>
      <c r="K9" s="6" t="s">
        <v>22</v>
      </c>
      <c r="L9" s="6"/>
      <c r="M9" s="6"/>
      <c r="O9" s="1">
        <v>50</v>
      </c>
      <c r="P9" s="1"/>
      <c r="Q9" s="1"/>
      <c r="R9" s="1">
        <v>50</v>
      </c>
    </row>
    <row r="10" spans="1:18" x14ac:dyDescent="0.2">
      <c r="A10" s="6"/>
      <c r="B10" s="6"/>
      <c r="C10" s="6"/>
      <c r="K10" s="6" t="s">
        <v>23</v>
      </c>
      <c r="L10" s="6"/>
      <c r="M10" s="6"/>
      <c r="O10" s="1">
        <v>256.61</v>
      </c>
      <c r="P10" s="1"/>
      <c r="Q10" s="1"/>
      <c r="R10" s="1">
        <v>205.22</v>
      </c>
    </row>
    <row r="11" spans="1:18" x14ac:dyDescent="0.2">
      <c r="A11" s="6"/>
      <c r="B11" s="6"/>
      <c r="C11" s="6"/>
      <c r="K11" s="6" t="s">
        <v>24</v>
      </c>
      <c r="O11" s="1">
        <v>765</v>
      </c>
      <c r="P11" s="1"/>
      <c r="Q11" s="1"/>
      <c r="R11" s="1">
        <v>438</v>
      </c>
    </row>
    <row r="12" spans="1:18" x14ac:dyDescent="0.2">
      <c r="A12" s="6" t="s">
        <v>96</v>
      </c>
      <c r="B12" s="6"/>
      <c r="C12" s="6"/>
      <c r="D12" s="4">
        <v>0</v>
      </c>
      <c r="G12" s="4">
        <v>744</v>
      </c>
      <c r="K12" s="6" t="s">
        <v>25</v>
      </c>
      <c r="O12" s="1">
        <v>90</v>
      </c>
      <c r="P12" s="1"/>
      <c r="Q12" s="1"/>
      <c r="R12" s="1">
        <v>90</v>
      </c>
    </row>
    <row r="13" spans="1:18" x14ac:dyDescent="0.2">
      <c r="A13" s="6" t="s">
        <v>15</v>
      </c>
      <c r="B13" s="6"/>
      <c r="C13" s="6"/>
      <c r="D13" s="8">
        <v>-270</v>
      </c>
      <c r="E13" s="7">
        <f>SUM(D12:D13)</f>
        <v>-270</v>
      </c>
      <c r="G13" s="8">
        <v>-368</v>
      </c>
      <c r="H13" s="4">
        <f>SUM(G12:G13)</f>
        <v>376</v>
      </c>
      <c r="K13" s="6" t="s">
        <v>26</v>
      </c>
      <c r="O13" s="36">
        <v>2003.73</v>
      </c>
      <c r="P13" s="1"/>
      <c r="Q13" s="1"/>
      <c r="R13" s="36">
        <v>2031.68</v>
      </c>
    </row>
    <row r="14" spans="1:18" x14ac:dyDescent="0.2">
      <c r="A14" s="6"/>
      <c r="B14" s="6"/>
      <c r="C14" s="6"/>
      <c r="O14" s="1">
        <f>SUM(O5:O13)</f>
        <v>4833.25</v>
      </c>
      <c r="P14" s="1"/>
      <c r="Q14" s="1"/>
      <c r="R14" s="1">
        <f>SUM(R5:R13)</f>
        <v>4432.82</v>
      </c>
    </row>
    <row r="15" spans="1:18" x14ac:dyDescent="0.2">
      <c r="A15" s="10" t="s">
        <v>16</v>
      </c>
      <c r="B15" s="6"/>
      <c r="C15" s="6"/>
      <c r="K15" s="10" t="s">
        <v>28</v>
      </c>
      <c r="O15" s="1"/>
      <c r="P15" s="1"/>
      <c r="Q15" s="1"/>
      <c r="R15" s="1"/>
    </row>
    <row r="16" spans="1:18" x14ac:dyDescent="0.2">
      <c r="A16" s="6" t="s">
        <v>42</v>
      </c>
      <c r="B16" s="6"/>
      <c r="C16" s="6"/>
      <c r="D16" s="4">
        <v>300</v>
      </c>
      <c r="G16" s="4">
        <v>0</v>
      </c>
      <c r="K16" s="6" t="s">
        <v>29</v>
      </c>
      <c r="L16" s="6"/>
      <c r="M16" s="6"/>
      <c r="O16" s="1">
        <v>0</v>
      </c>
      <c r="P16" s="1"/>
      <c r="Q16" s="1">
        <v>3463.92</v>
      </c>
      <c r="R16" s="1"/>
    </row>
    <row r="17" spans="1:18" x14ac:dyDescent="0.2">
      <c r="A17" s="6" t="s">
        <v>17</v>
      </c>
      <c r="B17" s="6"/>
      <c r="C17" s="6"/>
      <c r="D17" s="4">
        <v>0</v>
      </c>
      <c r="G17" s="4">
        <v>21110.2</v>
      </c>
      <c r="K17" s="6" t="s">
        <v>30</v>
      </c>
      <c r="L17" s="6"/>
      <c r="M17" s="6"/>
      <c r="O17" s="1">
        <v>0</v>
      </c>
      <c r="P17" s="1"/>
      <c r="Q17" s="1">
        <v>3179.98</v>
      </c>
      <c r="R17" s="1"/>
    </row>
    <row r="18" spans="1:18" x14ac:dyDescent="0.2">
      <c r="A18" s="6" t="s">
        <v>18</v>
      </c>
      <c r="B18" s="6"/>
      <c r="C18" s="6"/>
      <c r="D18" s="9">
        <v>34.270000000000003</v>
      </c>
      <c r="E18" s="9">
        <f>SUM(D16:D18)</f>
        <v>334.27</v>
      </c>
      <c r="G18" s="9">
        <v>49.35</v>
      </c>
      <c r="H18" s="9">
        <f>SUM(G16:G18)</f>
        <v>21159.55</v>
      </c>
      <c r="K18" s="6" t="s">
        <v>66</v>
      </c>
      <c r="L18" s="6"/>
      <c r="M18" s="6"/>
      <c r="O18" s="1">
        <v>0</v>
      </c>
      <c r="P18" s="1"/>
      <c r="Q18" s="36">
        <v>382.4</v>
      </c>
      <c r="R18" s="1">
        <v>7026.3</v>
      </c>
    </row>
    <row r="19" spans="1:18" x14ac:dyDescent="0.2">
      <c r="A19" s="6"/>
      <c r="B19" s="6"/>
      <c r="C19" s="6"/>
      <c r="E19" s="4">
        <f>SUM(E5:E18)</f>
        <v>9494.2800000000007</v>
      </c>
      <c r="H19" s="4">
        <f>SUM(H5:H18)</f>
        <v>28296.69</v>
      </c>
      <c r="K19" s="10" t="s">
        <v>31</v>
      </c>
      <c r="O19" s="1"/>
      <c r="P19" s="1"/>
      <c r="Q19" s="1"/>
      <c r="R19" s="1"/>
    </row>
    <row r="20" spans="1:18" x14ac:dyDescent="0.2">
      <c r="K20" s="6" t="s">
        <v>32</v>
      </c>
      <c r="O20" s="1">
        <v>0</v>
      </c>
      <c r="P20" s="1"/>
      <c r="Q20" s="1">
        <v>790</v>
      </c>
      <c r="R20" s="1"/>
    </row>
    <row r="21" spans="1:18" x14ac:dyDescent="0.2">
      <c r="A21" s="10" t="s">
        <v>33</v>
      </c>
      <c r="K21" s="6" t="s">
        <v>36</v>
      </c>
      <c r="O21" s="1">
        <v>0</v>
      </c>
      <c r="P21" s="1"/>
      <c r="Q21" s="35">
        <v>-790</v>
      </c>
      <c r="R21" s="1">
        <v>0</v>
      </c>
    </row>
    <row r="22" spans="1:18" x14ac:dyDescent="0.2">
      <c r="A22" s="6" t="s">
        <v>21</v>
      </c>
      <c r="G22" s="4">
        <v>171.58</v>
      </c>
      <c r="O22" s="1"/>
      <c r="P22" s="1"/>
      <c r="Q22" s="1"/>
      <c r="R22" s="1"/>
    </row>
    <row r="23" spans="1:18" x14ac:dyDescent="0.2">
      <c r="A23" s="6" t="s">
        <v>34</v>
      </c>
      <c r="E23" s="4">
        <v>0</v>
      </c>
      <c r="G23" s="8">
        <v>-147.34</v>
      </c>
      <c r="H23" s="4">
        <f>SUM(G22:G23)</f>
        <v>24.240000000000009</v>
      </c>
      <c r="K23" s="6" t="s">
        <v>41</v>
      </c>
      <c r="O23" s="1">
        <v>696</v>
      </c>
      <c r="P23" s="1"/>
      <c r="Q23" s="1"/>
      <c r="R23" s="1">
        <v>0</v>
      </c>
    </row>
    <row r="24" spans="1:18" x14ac:dyDescent="0.2">
      <c r="K24" s="6" t="s">
        <v>64</v>
      </c>
      <c r="O24" s="1">
        <v>118.8</v>
      </c>
      <c r="P24" s="1"/>
      <c r="Q24" s="1"/>
      <c r="R24" s="1">
        <v>0</v>
      </c>
    </row>
    <row r="25" spans="1:18" x14ac:dyDescent="0.2">
      <c r="K25" s="6" t="s">
        <v>65</v>
      </c>
      <c r="O25" s="1">
        <v>286.60000000000002</v>
      </c>
      <c r="P25" s="1"/>
      <c r="Q25" s="1"/>
      <c r="R25" s="1">
        <v>0</v>
      </c>
    </row>
    <row r="26" spans="1:18" x14ac:dyDescent="0.2">
      <c r="O26" s="1"/>
      <c r="P26" s="1"/>
      <c r="Q26" s="1"/>
      <c r="R26" s="1"/>
    </row>
    <row r="27" spans="1:18" x14ac:dyDescent="0.2">
      <c r="K27" s="6" t="s">
        <v>37</v>
      </c>
      <c r="L27" s="6"/>
      <c r="M27" s="6"/>
      <c r="N27" s="6"/>
      <c r="O27" s="36">
        <v>-245.43</v>
      </c>
      <c r="P27" s="1"/>
      <c r="Q27" s="37"/>
      <c r="R27" s="35">
        <v>-1388.56</v>
      </c>
    </row>
    <row r="28" spans="1:18" x14ac:dyDescent="0.2">
      <c r="K28" s="6" t="s">
        <v>38</v>
      </c>
      <c r="L28" s="6"/>
      <c r="M28" s="6"/>
      <c r="N28" s="6"/>
      <c r="O28" s="1">
        <f>SUM(O14:O27)</f>
        <v>5689.22</v>
      </c>
      <c r="P28" s="1"/>
      <c r="Q28" s="1"/>
      <c r="R28" s="1">
        <f>SUM(R14:R27)</f>
        <v>10070.56</v>
      </c>
    </row>
    <row r="29" spans="1:18" x14ac:dyDescent="0.2">
      <c r="O29" s="1"/>
      <c r="P29" s="1"/>
      <c r="Q29" s="1"/>
      <c r="R29" s="1"/>
    </row>
    <row r="30" spans="1:18" x14ac:dyDescent="0.2">
      <c r="K30" s="6" t="s">
        <v>39</v>
      </c>
      <c r="L30" s="6"/>
      <c r="M30" s="6"/>
      <c r="N30" s="6"/>
      <c r="O30" s="3"/>
      <c r="P30" s="1"/>
      <c r="Q30" s="1"/>
      <c r="R30" s="1"/>
    </row>
    <row r="31" spans="1:18" x14ac:dyDescent="0.2">
      <c r="K31" s="6" t="s">
        <v>40</v>
      </c>
      <c r="L31" s="6"/>
      <c r="M31" s="6"/>
      <c r="N31" s="6"/>
      <c r="O31" s="3">
        <f>E33-O28</f>
        <v>3805.0600000000004</v>
      </c>
      <c r="P31" s="1"/>
      <c r="Q31" s="1"/>
      <c r="R31" s="1">
        <v>18250.37</v>
      </c>
    </row>
    <row r="32" spans="1:18" x14ac:dyDescent="0.2">
      <c r="O32" s="1"/>
      <c r="P32" s="1"/>
      <c r="Q32" s="1"/>
      <c r="R32" s="1"/>
    </row>
    <row r="33" spans="1:18" ht="16" thickBot="1" x14ac:dyDescent="0.25">
      <c r="A33" s="10" t="s">
        <v>35</v>
      </c>
      <c r="E33" s="18">
        <f>SUM(E19:E32)</f>
        <v>9494.2800000000007</v>
      </c>
      <c r="H33" s="18">
        <f>SUM(H19:H32)</f>
        <v>28320.93</v>
      </c>
      <c r="I33" s="11"/>
      <c r="O33" s="38">
        <f>SUM(O28:O32)</f>
        <v>9494.2800000000007</v>
      </c>
      <c r="P33" s="1"/>
      <c r="Q33" s="1"/>
      <c r="R33" s="38">
        <f>SUM(R28:R31)</f>
        <v>28320.93</v>
      </c>
    </row>
    <row r="34" spans="1:18" ht="16" thickTop="1" x14ac:dyDescent="0.2">
      <c r="O34" s="1"/>
      <c r="P34" s="1"/>
      <c r="Q34" s="1"/>
      <c r="R34" s="1"/>
    </row>
    <row r="35" spans="1:18" x14ac:dyDescent="0.2">
      <c r="A35" s="12" t="s">
        <v>43</v>
      </c>
      <c r="B35" s="13"/>
      <c r="C35" s="13">
        <v>60</v>
      </c>
      <c r="D35" s="13"/>
      <c r="E35" s="14" t="s">
        <v>60</v>
      </c>
      <c r="F35" s="14"/>
      <c r="G35" s="15">
        <v>540</v>
      </c>
      <c r="K35" s="2" t="s">
        <v>84</v>
      </c>
      <c r="L35" s="1"/>
      <c r="M35" s="1"/>
      <c r="N35" s="1"/>
      <c r="O35" s="1"/>
      <c r="P35" s="1"/>
      <c r="Q35" s="1"/>
      <c r="R35" s="1"/>
    </row>
    <row r="36" spans="1:18" x14ac:dyDescent="0.2">
      <c r="A36" s="16" t="s">
        <v>45</v>
      </c>
      <c r="B36" s="6"/>
      <c r="C36" s="4">
        <v>46.49</v>
      </c>
      <c r="E36" s="6" t="s">
        <v>44</v>
      </c>
      <c r="F36" s="6"/>
      <c r="G36" s="17">
        <v>8.49</v>
      </c>
      <c r="K36" s="1" t="s">
        <v>92</v>
      </c>
      <c r="L36" s="1"/>
      <c r="M36" s="1"/>
      <c r="N36" s="1"/>
      <c r="O36" s="1">
        <f>O31</f>
        <v>3805.0600000000004</v>
      </c>
      <c r="P36" s="1"/>
      <c r="Q36" s="1"/>
      <c r="R36" s="1">
        <f>R31</f>
        <v>18250.37</v>
      </c>
    </row>
    <row r="37" spans="1:18" x14ac:dyDescent="0.2">
      <c r="A37" s="16" t="s">
        <v>46</v>
      </c>
      <c r="B37" s="6"/>
      <c r="C37" s="4">
        <v>50</v>
      </c>
      <c r="E37" s="6" t="s">
        <v>47</v>
      </c>
      <c r="F37" s="6"/>
      <c r="G37" s="17">
        <v>21</v>
      </c>
      <c r="K37" s="1" t="s">
        <v>85</v>
      </c>
      <c r="L37" s="1"/>
      <c r="M37" s="1"/>
      <c r="N37" s="1"/>
      <c r="O37" s="1">
        <v>-1376.08</v>
      </c>
      <c r="P37" s="1"/>
      <c r="Q37" s="1"/>
      <c r="R37" s="1">
        <v>-1376.08</v>
      </c>
    </row>
    <row r="38" spans="1:18" x14ac:dyDescent="0.2">
      <c r="A38" s="16" t="s">
        <v>48</v>
      </c>
      <c r="B38" s="6"/>
      <c r="C38" s="4">
        <v>95</v>
      </c>
      <c r="E38" s="6" t="s">
        <v>49</v>
      </c>
      <c r="F38" s="6"/>
      <c r="G38" s="17">
        <v>82.75</v>
      </c>
      <c r="K38" s="1" t="s">
        <v>86</v>
      </c>
      <c r="L38" s="1"/>
      <c r="M38" s="1"/>
      <c r="N38" s="1"/>
      <c r="O38" s="1"/>
      <c r="P38" s="1"/>
      <c r="Q38" s="1"/>
      <c r="R38" s="1"/>
    </row>
    <row r="39" spans="1:18" x14ac:dyDescent="0.2">
      <c r="A39" s="16" t="s">
        <v>61</v>
      </c>
      <c r="B39" s="6"/>
      <c r="C39" s="4">
        <v>40</v>
      </c>
      <c r="E39" s="6" t="s">
        <v>50</v>
      </c>
      <c r="F39" s="6"/>
      <c r="G39" s="17">
        <v>29.24</v>
      </c>
      <c r="K39" s="1"/>
      <c r="L39" s="34" t="s">
        <v>87</v>
      </c>
      <c r="M39" s="34"/>
      <c r="N39" s="1"/>
      <c r="O39" s="1">
        <v>-2000</v>
      </c>
      <c r="P39" s="1"/>
      <c r="Q39" s="1"/>
      <c r="R39" s="1">
        <v>-2000</v>
      </c>
    </row>
    <row r="40" spans="1:18" x14ac:dyDescent="0.2">
      <c r="A40" s="16" t="s">
        <v>51</v>
      </c>
      <c r="B40" s="6"/>
      <c r="C40" s="4">
        <v>71.849999999999994</v>
      </c>
      <c r="E40" s="6" t="s">
        <v>52</v>
      </c>
      <c r="F40" s="6"/>
      <c r="G40" s="17">
        <v>150.72999999999999</v>
      </c>
      <c r="K40" s="1"/>
      <c r="L40" s="34" t="s">
        <v>88</v>
      </c>
      <c r="M40" s="34"/>
      <c r="N40" s="1"/>
      <c r="O40" s="36">
        <v>0</v>
      </c>
      <c r="P40" s="1"/>
      <c r="Q40" s="1"/>
      <c r="R40" s="36">
        <v>-20000</v>
      </c>
    </row>
    <row r="41" spans="1:18" x14ac:dyDescent="0.2">
      <c r="A41" s="16" t="s">
        <v>53</v>
      </c>
      <c r="B41" s="6"/>
      <c r="C41" s="4">
        <v>24.99</v>
      </c>
      <c r="E41" s="6" t="s">
        <v>54</v>
      </c>
      <c r="F41" s="6"/>
      <c r="G41" s="17">
        <v>70</v>
      </c>
      <c r="K41" s="1" t="s">
        <v>89</v>
      </c>
      <c r="L41" s="1"/>
      <c r="M41" s="1"/>
      <c r="N41" s="1"/>
      <c r="O41" s="1">
        <f>SUM(O36:O40)</f>
        <v>428.98000000000047</v>
      </c>
      <c r="P41" s="1"/>
      <c r="Q41" s="1"/>
      <c r="R41" s="1">
        <f>SUM(R36:R40)</f>
        <v>-5125.7099999999991</v>
      </c>
    </row>
    <row r="42" spans="1:18" x14ac:dyDescent="0.2">
      <c r="A42" s="16" t="s">
        <v>55</v>
      </c>
      <c r="B42" s="6"/>
      <c r="C42" s="4">
        <v>222.9</v>
      </c>
      <c r="E42" s="6" t="s">
        <v>56</v>
      </c>
      <c r="F42" s="6"/>
      <c r="G42" s="17">
        <v>7.99</v>
      </c>
      <c r="K42" s="1" t="s">
        <v>83</v>
      </c>
      <c r="L42" s="1"/>
      <c r="M42" s="1"/>
      <c r="N42" s="1"/>
      <c r="O42" s="1">
        <f>-O41/2</f>
        <v>-214.49000000000024</v>
      </c>
      <c r="P42" s="1"/>
      <c r="Q42" s="1"/>
      <c r="R42" s="1">
        <v>0</v>
      </c>
    </row>
    <row r="43" spans="1:18" x14ac:dyDescent="0.2">
      <c r="A43" s="16" t="s">
        <v>62</v>
      </c>
      <c r="B43" s="6"/>
      <c r="C43" s="4">
        <v>153</v>
      </c>
      <c r="E43" s="6" t="s">
        <v>57</v>
      </c>
      <c r="F43" s="6"/>
      <c r="G43" s="17">
        <v>27.55</v>
      </c>
      <c r="K43" s="1" t="s">
        <v>90</v>
      </c>
      <c r="L43" s="1"/>
      <c r="M43" s="1"/>
      <c r="N43" s="1"/>
      <c r="O43" s="1">
        <f>R44</f>
        <v>2987.2100000000009</v>
      </c>
      <c r="P43" s="1"/>
      <c r="Q43" s="1"/>
      <c r="R43" s="1">
        <v>8112.92</v>
      </c>
    </row>
    <row r="44" spans="1:18" ht="16" thickBot="1" x14ac:dyDescent="0.25">
      <c r="A44" s="16" t="s">
        <v>63</v>
      </c>
      <c r="B44" s="6"/>
      <c r="C44" s="4">
        <v>210</v>
      </c>
      <c r="E44" s="6" t="s">
        <v>59</v>
      </c>
      <c r="F44" s="6"/>
      <c r="G44" s="17">
        <v>45</v>
      </c>
      <c r="K44" s="1" t="s">
        <v>91</v>
      </c>
      <c r="L44" s="1"/>
      <c r="M44" s="1"/>
      <c r="N44" s="1"/>
      <c r="O44" s="38">
        <f>SUM(O41:O43)</f>
        <v>3201.7000000000012</v>
      </c>
      <c r="P44" s="1"/>
      <c r="Q44" s="1"/>
      <c r="R44" s="38">
        <f>SUM(R41:R43)</f>
        <v>2987.2100000000009</v>
      </c>
    </row>
    <row r="45" spans="1:18" ht="16" thickTop="1" x14ac:dyDescent="0.2">
      <c r="A45" s="19" t="s">
        <v>58</v>
      </c>
      <c r="B45" s="20"/>
      <c r="C45" s="9">
        <v>46.75</v>
      </c>
      <c r="D45" s="9"/>
      <c r="E45" s="9"/>
      <c r="F45" s="9"/>
      <c r="G45" s="21">
        <v>2003.73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204E-05DB-4A16-A593-1D6E167E8FF9}">
  <dimension ref="A1:N22"/>
  <sheetViews>
    <sheetView workbookViewId="0">
      <selection sqref="A1:N23"/>
    </sheetView>
  </sheetViews>
  <sheetFormatPr baseColWidth="10" defaultColWidth="8.83203125" defaultRowHeight="19" x14ac:dyDescent="0.25"/>
  <cols>
    <col min="1" max="3" width="8.83203125" style="22"/>
    <col min="4" max="5" width="15.33203125" style="22" customWidth="1"/>
    <col min="6" max="6" width="15" style="22" customWidth="1"/>
    <col min="7" max="7" width="8.83203125" style="22"/>
    <col min="8" max="8" width="10.1640625" style="22" bestFit="1" customWidth="1"/>
    <col min="9" max="9" width="8.83203125" style="22"/>
    <col min="10" max="10" width="13.33203125" style="22" customWidth="1"/>
    <col min="11" max="11" width="5" style="22" customWidth="1"/>
    <col min="12" max="12" width="14" style="22" customWidth="1"/>
    <col min="13" max="13" width="5.1640625" style="22" customWidth="1"/>
    <col min="14" max="14" width="14.5" style="22" customWidth="1"/>
    <col min="15" max="15" width="8.83203125" style="22"/>
    <col min="16" max="16" width="10.83203125" style="22" bestFit="1" customWidth="1"/>
    <col min="17" max="19" width="8.83203125" style="22"/>
    <col min="20" max="20" width="12.33203125" style="22" bestFit="1" customWidth="1"/>
    <col min="21" max="16384" width="8.83203125" style="22"/>
  </cols>
  <sheetData>
    <row r="1" spans="1:14" x14ac:dyDescent="0.25">
      <c r="D1" s="23" t="s">
        <v>67</v>
      </c>
    </row>
    <row r="2" spans="1:14" x14ac:dyDescent="0.25">
      <c r="G2" s="23" t="s">
        <v>68</v>
      </c>
    </row>
    <row r="3" spans="1:14" x14ac:dyDescent="0.25">
      <c r="H3" s="23"/>
    </row>
    <row r="4" spans="1:14" x14ac:dyDescent="0.25">
      <c r="A4" s="23"/>
      <c r="B4" s="23"/>
      <c r="C4" s="23"/>
      <c r="D4" s="33">
        <v>2023</v>
      </c>
      <c r="E4" s="33"/>
      <c r="F4" s="33">
        <v>2022</v>
      </c>
      <c r="G4" s="33"/>
      <c r="H4" s="33"/>
      <c r="I4" s="33"/>
      <c r="J4" s="33"/>
      <c r="K4" s="33"/>
      <c r="L4" s="33">
        <v>2023</v>
      </c>
      <c r="M4" s="33"/>
      <c r="N4" s="33">
        <v>2022</v>
      </c>
    </row>
    <row r="5" spans="1:14" x14ac:dyDescent="0.25">
      <c r="A5" s="23" t="s">
        <v>69</v>
      </c>
      <c r="I5" s="23" t="s">
        <v>70</v>
      </c>
    </row>
    <row r="6" spans="1:14" x14ac:dyDescent="0.25">
      <c r="A6" s="23"/>
      <c r="I6" s="23"/>
    </row>
    <row r="7" spans="1:14" x14ac:dyDescent="0.25">
      <c r="A7" s="22" t="s">
        <v>71</v>
      </c>
      <c r="D7" s="22">
        <v>29551.919999999998</v>
      </c>
      <c r="F7" s="22">
        <v>26616.32</v>
      </c>
      <c r="I7" s="22" t="s">
        <v>72</v>
      </c>
      <c r="L7" s="22">
        <v>1260</v>
      </c>
      <c r="N7" s="22">
        <v>1820</v>
      </c>
    </row>
    <row r="8" spans="1:14" x14ac:dyDescent="0.25">
      <c r="A8" s="22" t="s">
        <v>73</v>
      </c>
      <c r="D8" s="22">
        <v>0</v>
      </c>
      <c r="F8" s="22">
        <v>-350</v>
      </c>
      <c r="I8" s="22" t="s">
        <v>74</v>
      </c>
      <c r="L8" s="22">
        <v>0</v>
      </c>
      <c r="N8" s="22">
        <v>0</v>
      </c>
    </row>
    <row r="9" spans="1:14" x14ac:dyDescent="0.25">
      <c r="A9" s="22" t="s">
        <v>75</v>
      </c>
      <c r="D9" s="22">
        <v>88.84</v>
      </c>
      <c r="F9" s="22">
        <v>362.33</v>
      </c>
      <c r="I9" s="22" t="s">
        <v>76</v>
      </c>
      <c r="L9" s="22">
        <f>N9+2000</f>
        <v>25210</v>
      </c>
      <c r="N9" s="22">
        <f>2000-790+2000 +20000</f>
        <v>23210</v>
      </c>
    </row>
    <row r="10" spans="1:14" x14ac:dyDescent="0.25">
      <c r="A10" s="22" t="s">
        <v>77</v>
      </c>
      <c r="D10" s="22">
        <f>L22</f>
        <v>30.93999999999977</v>
      </c>
      <c r="F10" s="22">
        <v>1388.56</v>
      </c>
      <c r="I10" s="22" t="s">
        <v>78</v>
      </c>
      <c r="L10" s="22">
        <f>'Income statement'!O44</f>
        <v>3201.7000000000012</v>
      </c>
      <c r="N10" s="22">
        <f>'[1]Income statement'!M44</f>
        <v>2987.2100000000009</v>
      </c>
    </row>
    <row r="13" spans="1:14" ht="20" thickBot="1" x14ac:dyDescent="0.3">
      <c r="A13" s="23" t="s">
        <v>79</v>
      </c>
      <c r="D13" s="24">
        <f>SUM(D7:D12)</f>
        <v>29671.699999999997</v>
      </c>
      <c r="F13" s="24">
        <f>SUM(F7:F12)</f>
        <v>28017.210000000003</v>
      </c>
      <c r="I13" s="23" t="s">
        <v>79</v>
      </c>
      <c r="L13" s="24">
        <f>SUM(L7:L12)</f>
        <v>29671.7</v>
      </c>
      <c r="N13" s="24">
        <f>SUM(N7:N12)</f>
        <v>28017.21</v>
      </c>
    </row>
    <row r="14" spans="1:14" ht="20" thickTop="1" x14ac:dyDescent="0.25"/>
    <row r="16" spans="1:14" x14ac:dyDescent="0.25">
      <c r="A16" s="23"/>
      <c r="I16" s="25" t="s">
        <v>80</v>
      </c>
      <c r="J16" s="26"/>
      <c r="K16" s="26"/>
      <c r="L16" s="27"/>
    </row>
    <row r="17" spans="9:12" x14ac:dyDescent="0.25">
      <c r="I17" s="28" t="s">
        <v>95</v>
      </c>
      <c r="L17" s="29">
        <v>1388.56</v>
      </c>
    </row>
    <row r="18" spans="9:12" x14ac:dyDescent="0.25">
      <c r="I18" s="28" t="s">
        <v>81</v>
      </c>
      <c r="L18" s="29">
        <v>0</v>
      </c>
    </row>
    <row r="19" spans="9:12" x14ac:dyDescent="0.25">
      <c r="I19" s="28" t="s">
        <v>82</v>
      </c>
      <c r="L19" s="29">
        <v>-1388.56</v>
      </c>
    </row>
    <row r="20" spans="9:12" x14ac:dyDescent="0.25">
      <c r="I20" s="28" t="s">
        <v>83</v>
      </c>
      <c r="L20" s="29">
        <f>'Income statement'!O42</f>
        <v>-214.49000000000024</v>
      </c>
    </row>
    <row r="21" spans="9:12" x14ac:dyDescent="0.25">
      <c r="I21" s="28" t="s">
        <v>94</v>
      </c>
      <c r="L21" s="30">
        <v>245.43</v>
      </c>
    </row>
    <row r="22" spans="9:12" x14ac:dyDescent="0.25">
      <c r="I22" s="31" t="s">
        <v>93</v>
      </c>
      <c r="J22" s="32"/>
      <c r="K22" s="32"/>
      <c r="L22" s="30">
        <f>SUM(L17:L21)</f>
        <v>30.93999999999977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Ashwell</dc:creator>
  <cp:lastModifiedBy>Lysette Payne</cp:lastModifiedBy>
  <cp:lastPrinted>2023-04-03T12:08:23Z</cp:lastPrinted>
  <dcterms:created xsi:type="dcterms:W3CDTF">2023-02-20T11:46:30Z</dcterms:created>
  <dcterms:modified xsi:type="dcterms:W3CDTF">2023-10-19T16:10:52Z</dcterms:modified>
</cp:coreProperties>
</file>